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<sst xmlns="http://schemas.openxmlformats.org/spreadsheetml/2006/main" count="194" uniqueCount="171">
  <si>
    <t>Jetson TX1 J21 GPIO Expansion Header Mapping</t>
  </si>
  <si>
    <t>Connector
Pin #</t>
  </si>
  <si>
    <t>Connector
Label</t>
  </si>
  <si>
    <t>CV-B signal</t>
  </si>
  <si>
    <t>CV-B/CV-M connector signal</t>
  </si>
  <si>
    <t>CV-M signal</t>
  </si>
  <si>
    <t>Tegra pin</t>
  </si>
  <si>
    <t>HW GPIO</t>
  </si>
  <si>
    <t>Linux GPIO
Within Chip</t>
  </si>
  <si>
    <t>Assumed Linux
GPIO Chip Base</t>
  </si>
  <si>
    <t>Linux GPIO</t>
  </si>
  <si>
    <t>Notes</t>
  </si>
  <si>
    <t>3V3</t>
  </si>
  <si>
    <t>5V0</t>
  </si>
  <si>
    <t>SDA1</t>
  </si>
  <si>
    <t>I2C_GP0_SDA_3V3_LVL
I2C_GP0_DAT_1V8</t>
  </si>
  <si>
    <t>I2C_GP0_DAT</t>
  </si>
  <si>
    <t>GEN1_I2C_SDA_1V8</t>
  </si>
  <si>
    <t>GEN1_I2C_SDA</t>
  </si>
  <si>
    <t>J.00</t>
  </si>
  <si>
    <t>Don't use as GPIO</t>
  </si>
  <si>
    <t>SCL1</t>
  </si>
  <si>
    <t>I2C_GP0_SCL_3V3_LVL
I2C_GP0_CLK_1V8</t>
  </si>
  <si>
    <t>I2C_GP0_CLK</t>
  </si>
  <si>
    <t>GEN1_I2C_SCL_1V8</t>
  </si>
  <si>
    <t>GEN1_I2C_SCL</t>
  </si>
  <si>
    <t>J.02</t>
  </si>
  <si>
    <t>GND</t>
  </si>
  <si>
    <t>GPIO_GCLK</t>
  </si>
  <si>
    <t>AUDIO_I2S_MCLK_3V3
AUDIO_I2S_MCLK</t>
  </si>
  <si>
    <t>AUDIO_MCLK</t>
  </si>
  <si>
    <t>AUD_MCLK_AP
AUD_MCLK_L</t>
  </si>
  <si>
    <t>AUD_MCLK</t>
  </si>
  <si>
    <t>BB.00</t>
  </si>
  <si>
    <t>TXD0</t>
  </si>
  <si>
    <t>UART1_TXD_HDR_3V3
UART0_TXD_HDR_1V8
UART0_TXD</t>
  </si>
  <si>
    <t>UART0_TX</t>
  </si>
  <si>
    <t>UART1_TXD_AP</t>
  </si>
  <si>
    <t>UART1_TX</t>
  </si>
  <si>
    <t>U.00</t>
  </si>
  <si>
    <t>RXD0</t>
  </si>
  <si>
    <t>UART1_RXD_HDR_3V3
UART0_RXD_HDR_1V8
UART0_RXD</t>
  </si>
  <si>
    <t>UART0_RX</t>
  </si>
  <si>
    <t>UART1_RXD_AP</t>
  </si>
  <si>
    <t>UART1_RX</t>
  </si>
  <si>
    <t>U.01</t>
  </si>
  <si>
    <t>GPIO_GEN0</t>
  </si>
  <si>
    <t>UART1_RTS_HDR_3V3
UART0_RTS</t>
  </si>
  <si>
    <t>UART0_RTS</t>
  </si>
  <si>
    <t>UART1_RTS_AP</t>
  </si>
  <si>
    <t>UART1_RTS</t>
  </si>
  <si>
    <t>U.02</t>
  </si>
  <si>
    <t>GPIO_GEN1</t>
  </si>
  <si>
    <t>AUDIO_I2S_SRCLK_3V3
AUDIO_I2S_SRCLK</t>
  </si>
  <si>
    <t>I2S0_CLK</t>
  </si>
  <si>
    <t>DAP1_SCLK_AP
DAP1_SCLK_L</t>
  </si>
  <si>
    <t>DAP1_SCLK</t>
  </si>
  <si>
    <t>B.03</t>
  </si>
  <si>
    <t>GPIO_GEN2</t>
  </si>
  <si>
    <t>AUDIO_CDC_IRQ_LVL
AUDIO_CDC_IRQ</t>
  </si>
  <si>
    <t>GPIO20_AUD_INT</t>
  </si>
  <si>
    <t>AUD_INT</t>
  </si>
  <si>
    <t>GPIO_PE6</t>
  </si>
  <si>
    <t>E.06</t>
  </si>
  <si>
    <t>GPIO_GEN3</t>
  </si>
  <si>
    <t>GPIO_EXP_P17_3V3</t>
  </si>
  <si>
    <t>NA (TCA9539 7'h74 )</t>
  </si>
  <si>
    <t>P17</t>
  </si>
  <si>
    <t>GPIO_GEN4</t>
  </si>
  <si>
    <t>AO_DMIC_IN_DAT_LVL
AO_DMIC_IN_DAT</t>
  </si>
  <si>
    <t>AO_DMIC_IN_DAT</t>
  </si>
  <si>
    <t>DMIC3_DAT_AP</t>
  </si>
  <si>
    <t>DMIC3_DAT</t>
  </si>
  <si>
    <t>E.05</t>
  </si>
  <si>
    <t>GPIO_GEN5</t>
  </si>
  <si>
    <t>MDM_WAKE_AP_LVL
MDM_WAKE_AP_1V8</t>
  </si>
  <si>
    <t>GPIO16_MDM_WAKE_AP</t>
  </si>
  <si>
    <t>MDM_WAKE_AP</t>
  </si>
  <si>
    <t>MODEM_WAKE_AP</t>
  </si>
  <si>
    <t>X.00</t>
  </si>
  <si>
    <t>SPI_MOSI</t>
  </si>
  <si>
    <t>SPI1_MOSI_3V3
SPI1_MOSI</t>
  </si>
  <si>
    <t>SPI1_MOSI</t>
  </si>
  <si>
    <t>SPI1_MOSI_AP</t>
  </si>
  <si>
    <t>C.00</t>
  </si>
  <si>
    <t>SPIO_MISO</t>
  </si>
  <si>
    <t>SPI1_MISO_3V3
SPI1_MISO</t>
  </si>
  <si>
    <t>SPI1_MISO</t>
  </si>
  <si>
    <t>SPI1_MISO_AP</t>
  </si>
  <si>
    <t>C.01</t>
  </si>
  <si>
    <t>GPIO_GEN6</t>
  </si>
  <si>
    <t>GPIO_EXP_P16_3V3</t>
  </si>
  <si>
    <t>P16</t>
  </si>
  <si>
    <t>SPI_SCLK</t>
  </si>
  <si>
    <t>SPI1_SCK_3V3
SPI1_SCK</t>
  </si>
  <si>
    <t>SPI1_CLK</t>
  </si>
  <si>
    <t>SPI1_SCK_AP</t>
  </si>
  <si>
    <t>SPI1_SCK</t>
  </si>
  <si>
    <t>C.02</t>
  </si>
  <si>
    <t>SPI_CE0_N</t>
  </si>
  <si>
    <t>SPI1_CS0_3V3
SPI1_CS0</t>
  </si>
  <si>
    <t>SPI1_CS0</t>
  </si>
  <si>
    <t>SPI1_CS0_AP</t>
  </si>
  <si>
    <t>C.03</t>
  </si>
  <si>
    <t>SPI_CE1_N</t>
  </si>
  <si>
    <t>SPI1_CS1_3V3
SPI1_CS1</t>
  </si>
  <si>
    <t>SPI1_CS1</t>
  </si>
  <si>
    <t>SPI1_CS1_AP</t>
  </si>
  <si>
    <t>C.04</t>
  </si>
  <si>
    <t>ID_SD</t>
  </si>
  <si>
    <t>I2C_GP1_DAT_3V3</t>
  </si>
  <si>
    <t>I2C_GP1_DAT</t>
  </si>
  <si>
    <t>GEN2_I2C_SDA_3V3</t>
  </si>
  <si>
    <t>GEN2_I2C_SDA</t>
  </si>
  <si>
    <t>J.03</t>
  </si>
  <si>
    <t>ID_SC</t>
  </si>
  <si>
    <t>I2C_GP1_CLK_3V3</t>
  </si>
  <si>
    <t>I2C_GP1_CLK</t>
  </si>
  <si>
    <t>GEN2_I2C_SCL_3V3</t>
  </si>
  <si>
    <t>GEN2_I2C_SCL</t>
  </si>
  <si>
    <t>GPIO5</t>
  </si>
  <si>
    <t>AUD_RST_LVL
AUD_RST</t>
  </si>
  <si>
    <t>GPIO19_AUD_RST</t>
  </si>
  <si>
    <t>GPIO_X1_AUD</t>
  </si>
  <si>
    <t>BB.03</t>
  </si>
  <si>
    <t>GPIO6</t>
  </si>
  <si>
    <t>MOTION_INT_AP_L_LVL
MOTION_INT_AP_L</t>
  </si>
  <si>
    <t>GPIO9_MOTION_INT</t>
  </si>
  <si>
    <t>MOTION_INT</t>
  </si>
  <si>
    <t>X.02</t>
  </si>
  <si>
    <t>GPIO12</t>
  </si>
  <si>
    <t>AO_DMIC_IN_CLK_LVL
AO_DMIC_IN_CLK</t>
  </si>
  <si>
    <t>AO_DMIC_IN_CLK</t>
  </si>
  <si>
    <t>DMIC3_CLK_AP</t>
  </si>
  <si>
    <t>DMIC3_CLK</t>
  </si>
  <si>
    <t>E.04</t>
  </si>
  <si>
    <t>GPIO13</t>
  </si>
  <si>
    <t>AP_WAKE_BT_3V3
AP_WAKE_BT</t>
  </si>
  <si>
    <t>GPIO11_AP_WAKE_BT</t>
  </si>
  <si>
    <t>AP_WAKE_BT2</t>
  </si>
  <si>
    <t>AP_WAKE_NFC</t>
  </si>
  <si>
    <t>H.07</t>
  </si>
  <si>
    <t>GPIO19</t>
  </si>
  <si>
    <t>AUDIO_I2S_SFSYNC_3V3
AUDIO_I2S_SFSYNC</t>
  </si>
  <si>
    <t>I2S0_LRCLK</t>
  </si>
  <si>
    <t>DAP1_FS_AP</t>
  </si>
  <si>
    <t>DAP1_FS</t>
  </si>
  <si>
    <t>B.00</t>
  </si>
  <si>
    <t>GPIO16</t>
  </si>
  <si>
    <t>UART1_CTS_HDR_3V3
UART0_CTS</t>
  </si>
  <si>
    <t>UART0_CTS</t>
  </si>
  <si>
    <t>UART1_CTS_AP</t>
  </si>
  <si>
    <t>UART1_CTS</t>
  </si>
  <si>
    <t>U.03</t>
  </si>
  <si>
    <t>GPIO26</t>
  </si>
  <si>
    <t>SAR_TOUT_LVL
SAR_TOUT</t>
  </si>
  <si>
    <t>GPIO8_ALS_PROX_INT</t>
  </si>
  <si>
    <t>ALS_PROX_INT</t>
  </si>
  <si>
    <t>X.03</t>
  </si>
  <si>
    <t>GPIO20</t>
  </si>
  <si>
    <t>AUDIO_I2S_SIN_3V3
AUDIO_I2S_SIN</t>
  </si>
  <si>
    <t>I2S0_SDIN</t>
  </si>
  <si>
    <t>DAP1_DIN_AP</t>
  </si>
  <si>
    <t>DAP1_DIN</t>
  </si>
  <si>
    <t>B.01</t>
  </si>
  <si>
    <t>GPIO21</t>
  </si>
  <si>
    <t>AUDIO_I2S_SOUT_3V3
AUDIO_I2S_SOUT</t>
  </si>
  <si>
    <t>I2S0_SDOUT</t>
  </si>
  <si>
    <t>DAP1_DOUT_AP</t>
  </si>
  <si>
    <t>DAP1_DOUT</t>
  </si>
  <si>
    <t>B.02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</si>
</sst>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name val="Arial"/>
    </font>
  </fonts>
  <fills count="2">
    <fill>
      <patternFill patternType="none"/>
    </fill>
    <fill>
      <patternFill patternType="lightGray"/>
    </fill>
  </fills>
  <borders count="2">
    <border/>
    <border>
      <right/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 vertical="top"/>
    </xf>
    <xf borderId="0" fillId="0" fontId="1" numFmtId="0" xfId="0" applyAlignment="1" applyFont="1">
      <alignment vertical="top"/>
    </xf>
    <xf borderId="1" fillId="0" fontId="2" numFmtId="0" xfId="0" applyAlignment="1" applyBorder="1" applyFont="1">
      <alignment shrinkToFit="0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0.14"/>
    <col customWidth="1" min="2" max="2" width="11.86"/>
    <col customWidth="1" min="3" max="3" width="23.71"/>
    <col customWidth="1" min="4" max="4" width="24.71"/>
    <col customWidth="1" min="5" max="5" width="19.14"/>
    <col customWidth="1" min="6" max="6" width="18.43"/>
    <col customWidth="1" min="7" max="7" width="9.43"/>
    <col customWidth="1" min="8" max="8" width="14.29"/>
    <col customWidth="1" min="9" max="9" width="15.0"/>
    <col customWidth="1" min="10" max="10" width="10.86"/>
    <col customWidth="1" min="11" max="11" width="16.71"/>
  </cols>
  <sheetData>
    <row r="1">
      <c r="A1" s="1" t="s">
        <v>0</v>
      </c>
      <c r="C1" s="1"/>
      <c r="I1" s="1"/>
    </row>
    <row r="2">
      <c r="A2" s="1"/>
      <c r="C2" s="1"/>
    </row>
    <row r="3" ht="26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>
      <c r="A4" s="2">
        <v>1.0</v>
      </c>
      <c r="B4" s="2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>
      <c r="A5" s="2">
        <v>2.0</v>
      </c>
      <c r="B5" s="2" t="s">
        <v>13</v>
      </c>
      <c r="C5" s="3"/>
      <c r="D5" s="3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</row>
    <row r="6" ht="26.25">
      <c r="A6" s="2">
        <v>3.0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3">
        <f>(9*8)+0</f>
        <v>72</v>
      </c>
      <c r="I6" s="2">
        <v>0.0</v>
      </c>
      <c r="J6" s="3">
        <f>H6+I6</f>
        <v>72</v>
      </c>
      <c r="K6" s="2" t="s">
        <v>20</v>
      </c>
      <c r="L6" s="3"/>
      <c r="M6" s="3"/>
      <c r="N6" s="3"/>
      <c r="O6" s="3"/>
      <c r="P6" s="3"/>
      <c r="Q6" s="3"/>
    </row>
    <row r="7">
      <c r="A7" s="2">
        <v>4.0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ht="26.25">
      <c r="A8" s="2">
        <v>5.0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3">
        <f>(9*8)+2</f>
        <v>74</v>
      </c>
      <c r="I8" s="2">
        <v>0.0</v>
      </c>
      <c r="J8" s="3">
        <f>H8+I8</f>
        <v>74</v>
      </c>
      <c r="K8" s="2" t="s">
        <v>20</v>
      </c>
      <c r="L8" s="3"/>
      <c r="M8" s="3"/>
      <c r="N8" s="3"/>
      <c r="O8" s="3"/>
      <c r="P8" s="3"/>
      <c r="Q8" s="3"/>
    </row>
    <row r="9">
      <c r="A9" s="2">
        <v>6.0</v>
      </c>
      <c r="B9" s="2" t="s">
        <v>27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ht="26.25">
      <c r="A10" s="2">
        <v>7.0</v>
      </c>
      <c r="B10" s="2" t="s">
        <v>28</v>
      </c>
      <c r="C10" s="2" t="s">
        <v>29</v>
      </c>
      <c r="D10" s="2" t="s">
        <v>30</v>
      </c>
      <c r="E10" s="2" t="s">
        <v>31</v>
      </c>
      <c r="F10" s="2" t="s">
        <v>32</v>
      </c>
      <c r="G10" s="2" t="s">
        <v>33</v>
      </c>
      <c r="H10" s="3">
        <f>(27*8)+0</f>
        <v>216</v>
      </c>
      <c r="I10" s="2">
        <v>0.0</v>
      </c>
      <c r="J10" s="3">
        <f t="shared" ref="J10:J11" si="1">H10+I10</f>
        <v>216</v>
      </c>
      <c r="K10" s="3"/>
      <c r="L10" s="3"/>
      <c r="M10" s="3"/>
      <c r="N10" s="3"/>
      <c r="O10" s="3"/>
      <c r="P10" s="3"/>
      <c r="Q10" s="3"/>
    </row>
    <row r="11" ht="37.5">
      <c r="A11" s="2">
        <v>8.0</v>
      </c>
      <c r="B11" s="2" t="s">
        <v>34</v>
      </c>
      <c r="C11" s="2" t="s">
        <v>35</v>
      </c>
      <c r="D11" s="2" t="s">
        <v>36</v>
      </c>
      <c r="E11" s="2" t="s">
        <v>37</v>
      </c>
      <c r="F11" s="2" t="s">
        <v>38</v>
      </c>
      <c r="G11" s="2" t="s">
        <v>39</v>
      </c>
      <c r="H11" s="3">
        <f>(20*8)+0</f>
        <v>160</v>
      </c>
      <c r="I11" s="2">
        <v>0.0</v>
      </c>
      <c r="J11" s="3">
        <f t="shared" si="1"/>
        <v>160</v>
      </c>
      <c r="K11" s="2" t="s">
        <v>20</v>
      </c>
      <c r="L11" s="3"/>
      <c r="M11" s="3"/>
      <c r="N11" s="3"/>
      <c r="O11" s="3"/>
      <c r="P11" s="3"/>
      <c r="Q11" s="3"/>
    </row>
    <row r="12">
      <c r="A12" s="2">
        <v>9.0</v>
      </c>
      <c r="B12" s="2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ht="37.5">
      <c r="A13" s="2">
        <v>10.0</v>
      </c>
      <c r="B13" s="2" t="s">
        <v>40</v>
      </c>
      <c r="C13" s="2" t="s">
        <v>41</v>
      </c>
      <c r="D13" s="2" t="s">
        <v>42</v>
      </c>
      <c r="E13" s="2" t="s">
        <v>43</v>
      </c>
      <c r="F13" s="2" t="s">
        <v>44</v>
      </c>
      <c r="G13" s="2" t="s">
        <v>45</v>
      </c>
      <c r="H13" s="3">
        <f>(20*8)+1</f>
        <v>161</v>
      </c>
      <c r="I13" s="2">
        <v>0.0</v>
      </c>
      <c r="J13" s="3">
        <f t="shared" ref="J13:J16" si="2">H13+I13</f>
        <v>161</v>
      </c>
      <c r="K13" s="2" t="s">
        <v>20</v>
      </c>
      <c r="L13" s="3"/>
      <c r="M13" s="3"/>
      <c r="N13" s="3"/>
      <c r="O13" s="3"/>
      <c r="P13" s="3"/>
      <c r="Q13" s="3"/>
    </row>
    <row r="14" ht="26.25">
      <c r="A14" s="2">
        <v>11.0</v>
      </c>
      <c r="B14" s="2" t="s">
        <v>46</v>
      </c>
      <c r="C14" s="2" t="s">
        <v>47</v>
      </c>
      <c r="D14" s="2" t="s">
        <v>48</v>
      </c>
      <c r="E14" s="2" t="s">
        <v>49</v>
      </c>
      <c r="F14" s="2" t="s">
        <v>50</v>
      </c>
      <c r="G14" s="2" t="s">
        <v>51</v>
      </c>
      <c r="H14" s="3">
        <f>(20*8)+2</f>
        <v>162</v>
      </c>
      <c r="I14" s="2">
        <v>0.0</v>
      </c>
      <c r="J14" s="3">
        <f t="shared" si="2"/>
        <v>162</v>
      </c>
      <c r="K14" s="3"/>
      <c r="L14" s="3"/>
      <c r="M14" s="3"/>
      <c r="N14" s="3"/>
      <c r="O14" s="3"/>
      <c r="P14" s="3"/>
      <c r="Q14" s="3"/>
    </row>
    <row r="15" ht="26.25">
      <c r="A15" s="2">
        <v>12.0</v>
      </c>
      <c r="B15" s="2" t="s">
        <v>52</v>
      </c>
      <c r="C15" s="2" t="s">
        <v>53</v>
      </c>
      <c r="D15" s="2" t="s">
        <v>54</v>
      </c>
      <c r="E15" s="2" t="s">
        <v>55</v>
      </c>
      <c r="F15" s="2" t="s">
        <v>56</v>
      </c>
      <c r="G15" s="2" t="s">
        <v>57</v>
      </c>
      <c r="H15" s="3">
        <f>(1*8)+3</f>
        <v>11</v>
      </c>
      <c r="I15" s="2">
        <v>0.0</v>
      </c>
      <c r="J15" s="3">
        <f t="shared" si="2"/>
        <v>11</v>
      </c>
      <c r="K15" s="3"/>
      <c r="L15" s="3"/>
      <c r="M15" s="3"/>
      <c r="N15" s="3"/>
      <c r="O15" s="3"/>
      <c r="P15" s="3"/>
      <c r="Q15" s="3"/>
    </row>
    <row r="16" ht="26.25">
      <c r="A16" s="2">
        <v>13.0</v>
      </c>
      <c r="B16" s="2" t="s">
        <v>58</v>
      </c>
      <c r="C16" s="2" t="s">
        <v>59</v>
      </c>
      <c r="D16" s="2" t="s">
        <v>60</v>
      </c>
      <c r="E16" s="2" t="s">
        <v>61</v>
      </c>
      <c r="F16" s="2" t="s">
        <v>62</v>
      </c>
      <c r="G16" s="2" t="s">
        <v>63</v>
      </c>
      <c r="H16" s="3">
        <f>(4*8)+6</f>
        <v>38</v>
      </c>
      <c r="I16" s="2">
        <v>0.0</v>
      </c>
      <c r="J16" s="3">
        <f t="shared" si="2"/>
        <v>38</v>
      </c>
      <c r="K16" s="3"/>
      <c r="L16" s="3"/>
      <c r="M16" s="3"/>
      <c r="N16" s="3"/>
      <c r="O16" s="3"/>
      <c r="P16" s="3"/>
      <c r="Q16" s="3"/>
    </row>
    <row r="17">
      <c r="A17" s="2">
        <v>14.0</v>
      </c>
      <c r="B17" s="2" t="s">
        <v>27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>
      <c r="A18" s="2">
        <v>15.0</v>
      </c>
      <c r="B18" s="2" t="s">
        <v>64</v>
      </c>
      <c r="C18" s="2" t="s">
        <v>65</v>
      </c>
      <c r="D18" s="2" t="s">
        <v>66</v>
      </c>
      <c r="E18" s="2"/>
      <c r="F18" s="2"/>
      <c r="G18" s="2" t="s">
        <v>67</v>
      </c>
      <c r="H18" s="2">
        <v>15.0</v>
      </c>
      <c r="I18" s="2">
        <v>496.0</v>
      </c>
      <c r="J18" s="3">
        <f t="shared" ref="J18:J19" si="3">H18+I18</f>
        <v>511</v>
      </c>
      <c r="K18" s="3"/>
      <c r="L18" s="3"/>
      <c r="M18" s="3"/>
      <c r="N18" s="3"/>
      <c r="O18" s="3"/>
      <c r="P18" s="3"/>
      <c r="Q18" s="3"/>
    </row>
    <row r="19" ht="26.25">
      <c r="A19" s="2">
        <v>16.0</v>
      </c>
      <c r="B19" s="2" t="s">
        <v>68</v>
      </c>
      <c r="C19" s="2" t="s">
        <v>69</v>
      </c>
      <c r="D19" s="2" t="s">
        <v>70</v>
      </c>
      <c r="E19" s="2" t="s">
        <v>71</v>
      </c>
      <c r="F19" s="2" t="s">
        <v>72</v>
      </c>
      <c r="G19" s="2" t="s">
        <v>73</v>
      </c>
      <c r="H19" s="3">
        <f>(4*8)+5</f>
        <v>37</v>
      </c>
      <c r="I19" s="2">
        <v>0.0</v>
      </c>
      <c r="J19" s="3">
        <f t="shared" si="3"/>
        <v>37</v>
      </c>
      <c r="K19" s="3"/>
      <c r="L19" s="3"/>
      <c r="M19" s="3"/>
      <c r="N19" s="3"/>
      <c r="O19" s="3"/>
      <c r="P19" s="3"/>
      <c r="Q19" s="3"/>
    </row>
    <row r="20">
      <c r="A20" s="2">
        <v>17.0</v>
      </c>
      <c r="B20" s="2" t="s">
        <v>12</v>
      </c>
      <c r="C20" s="3"/>
      <c r="D20" s="3"/>
      <c r="E20" s="3"/>
      <c r="F20" s="3"/>
      <c r="G20" s="3"/>
      <c r="H20" s="3"/>
      <c r="I20" s="2">
        <v>0.0</v>
      </c>
      <c r="J20" s="3"/>
      <c r="K20" s="3"/>
      <c r="L20" s="3"/>
      <c r="M20" s="3"/>
      <c r="N20" s="3"/>
      <c r="O20" s="3"/>
      <c r="P20" s="3"/>
      <c r="Q20" s="3"/>
    </row>
    <row r="21" ht="26.25">
      <c r="A21" s="2">
        <v>18.0</v>
      </c>
      <c r="B21" s="2" t="s">
        <v>74</v>
      </c>
      <c r="C21" s="2" t="s">
        <v>75</v>
      </c>
      <c r="D21" s="2" t="s">
        <v>76</v>
      </c>
      <c r="E21" s="2" t="s">
        <v>77</v>
      </c>
      <c r="F21" s="2" t="s">
        <v>78</v>
      </c>
      <c r="G21" s="2" t="s">
        <v>79</v>
      </c>
      <c r="H21" s="3">
        <f>(23*8)+0</f>
        <v>184</v>
      </c>
      <c r="I21" s="2">
        <v>0.0</v>
      </c>
      <c r="J21" s="3">
        <f t="shared" ref="J21:J22" si="4">H21+I21</f>
        <v>184</v>
      </c>
      <c r="K21" s="3"/>
      <c r="L21" s="3"/>
      <c r="M21" s="3"/>
      <c r="N21" s="3"/>
      <c r="O21" s="3"/>
      <c r="P21" s="3"/>
      <c r="Q21" s="3"/>
    </row>
    <row r="22" ht="26.25">
      <c r="A22" s="2">
        <v>19.0</v>
      </c>
      <c r="B22" s="2" t="s">
        <v>80</v>
      </c>
      <c r="C22" s="2" t="s">
        <v>81</v>
      </c>
      <c r="D22" s="2" t="s">
        <v>82</v>
      </c>
      <c r="E22" s="2" t="s">
        <v>83</v>
      </c>
      <c r="F22" s="2" t="s">
        <v>82</v>
      </c>
      <c r="G22" s="2" t="s">
        <v>84</v>
      </c>
      <c r="H22" s="3">
        <f>(2*8)+0</f>
        <v>16</v>
      </c>
      <c r="I22" s="2">
        <v>0.0</v>
      </c>
      <c r="J22" s="3">
        <f t="shared" si="4"/>
        <v>16</v>
      </c>
      <c r="K22" s="3"/>
      <c r="L22" s="3"/>
      <c r="M22" s="3"/>
      <c r="N22" s="3"/>
      <c r="O22" s="3"/>
      <c r="P22" s="3"/>
      <c r="Q22" s="3"/>
    </row>
    <row r="23">
      <c r="A23" s="2">
        <v>20.0</v>
      </c>
      <c r="B23" s="2" t="s">
        <v>27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ht="26.25">
      <c r="A24" s="2">
        <v>21.0</v>
      </c>
      <c r="B24" s="2" t="s">
        <v>85</v>
      </c>
      <c r="C24" s="2" t="s">
        <v>86</v>
      </c>
      <c r="D24" s="2" t="s">
        <v>87</v>
      </c>
      <c r="E24" s="2" t="s">
        <v>88</v>
      </c>
      <c r="F24" s="2" t="s">
        <v>87</v>
      </c>
      <c r="G24" s="2" t="s">
        <v>89</v>
      </c>
      <c r="H24" s="3">
        <f>(2*8)+1</f>
        <v>17</v>
      </c>
      <c r="I24" s="2">
        <v>0.0</v>
      </c>
      <c r="J24" s="3">
        <f t="shared" ref="J24:J27" si="5">H24+I24</f>
        <v>17</v>
      </c>
      <c r="K24" s="3"/>
      <c r="L24" s="3"/>
      <c r="M24" s="3"/>
      <c r="N24" s="3"/>
      <c r="O24" s="3"/>
      <c r="P24" s="3"/>
      <c r="Q24" s="3"/>
    </row>
    <row r="25">
      <c r="A25" s="2">
        <v>22.0</v>
      </c>
      <c r="B25" s="2" t="s">
        <v>90</v>
      </c>
      <c r="C25" s="2" t="s">
        <v>91</v>
      </c>
      <c r="D25" s="2" t="s">
        <v>66</v>
      </c>
      <c r="E25" s="2"/>
      <c r="F25" s="2"/>
      <c r="G25" s="2" t="s">
        <v>92</v>
      </c>
      <c r="H25" s="2">
        <v>14.0</v>
      </c>
      <c r="I25" s="2">
        <v>496.0</v>
      </c>
      <c r="J25" s="3">
        <f t="shared" si="5"/>
        <v>510</v>
      </c>
      <c r="K25" s="3"/>
      <c r="L25" s="3"/>
      <c r="M25" s="3"/>
      <c r="N25" s="3"/>
      <c r="O25" s="3"/>
      <c r="P25" s="3"/>
      <c r="Q25" s="3"/>
    </row>
    <row r="26" ht="26.25">
      <c r="A26" s="2">
        <v>23.0</v>
      </c>
      <c r="B26" s="2" t="s">
        <v>93</v>
      </c>
      <c r="C26" s="2" t="s">
        <v>94</v>
      </c>
      <c r="D26" s="2" t="s">
        <v>95</v>
      </c>
      <c r="E26" s="2" t="s">
        <v>96</v>
      </c>
      <c r="F26" s="2" t="s">
        <v>97</v>
      </c>
      <c r="G26" s="2" t="s">
        <v>98</v>
      </c>
      <c r="H26" s="3">
        <f>(2*8)+2</f>
        <v>18</v>
      </c>
      <c r="I26" s="2">
        <v>0.0</v>
      </c>
      <c r="J26" s="3">
        <f t="shared" si="5"/>
        <v>18</v>
      </c>
      <c r="K26" s="3"/>
      <c r="L26" s="3"/>
      <c r="M26" s="3"/>
      <c r="N26" s="3"/>
      <c r="O26" s="3"/>
      <c r="P26" s="3"/>
      <c r="Q26" s="3"/>
    </row>
    <row r="27" ht="26.25">
      <c r="A27" s="2">
        <v>24.0</v>
      </c>
      <c r="B27" s="2" t="s">
        <v>99</v>
      </c>
      <c r="C27" s="2" t="s">
        <v>100</v>
      </c>
      <c r="D27" s="2" t="s">
        <v>101</v>
      </c>
      <c r="E27" s="2" t="s">
        <v>102</v>
      </c>
      <c r="F27" s="2" t="s">
        <v>101</v>
      </c>
      <c r="G27" s="2" t="s">
        <v>103</v>
      </c>
      <c r="H27" s="3">
        <f>(2*8)+3</f>
        <v>19</v>
      </c>
      <c r="I27" s="2">
        <v>0.0</v>
      </c>
      <c r="J27" s="3">
        <f t="shared" si="5"/>
        <v>19</v>
      </c>
      <c r="K27" s="3"/>
      <c r="L27" s="3"/>
      <c r="M27" s="3"/>
      <c r="N27" s="3"/>
      <c r="O27" s="3"/>
      <c r="P27" s="3"/>
      <c r="Q27" s="3"/>
    </row>
    <row r="28">
      <c r="A28" s="2">
        <v>25.0</v>
      </c>
      <c r="B28" s="2" t="s">
        <v>27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ht="26.25">
      <c r="A29" s="2">
        <v>26.0</v>
      </c>
      <c r="B29" s="2" t="s">
        <v>104</v>
      </c>
      <c r="C29" s="2" t="s">
        <v>105</v>
      </c>
      <c r="D29" s="2" t="s">
        <v>106</v>
      </c>
      <c r="E29" s="2" t="s">
        <v>107</v>
      </c>
      <c r="F29" s="2" t="s">
        <v>106</v>
      </c>
      <c r="G29" s="2" t="s">
        <v>108</v>
      </c>
      <c r="H29" s="3">
        <f>(2*8)+4</f>
        <v>20</v>
      </c>
      <c r="I29" s="2">
        <v>0.0</v>
      </c>
      <c r="J29" s="3">
        <f t="shared" ref="J29:J32" si="6">H29+I29</f>
        <v>20</v>
      </c>
      <c r="K29" s="3"/>
      <c r="L29" s="3"/>
      <c r="M29" s="3"/>
      <c r="N29" s="3"/>
      <c r="O29" s="3"/>
      <c r="P29" s="3"/>
      <c r="Q29" s="3"/>
    </row>
    <row r="30">
      <c r="A30" s="2">
        <v>27.0</v>
      </c>
      <c r="B30" s="2" t="s">
        <v>109</v>
      </c>
      <c r="C30" s="2" t="s">
        <v>110</v>
      </c>
      <c r="D30" s="2" t="s">
        <v>111</v>
      </c>
      <c r="E30" s="2" t="s">
        <v>112</v>
      </c>
      <c r="F30" s="2" t="s">
        <v>113</v>
      </c>
      <c r="G30" s="2" t="s">
        <v>114</v>
      </c>
      <c r="H30" s="3">
        <f>(9*8)+3</f>
        <v>75</v>
      </c>
      <c r="I30" s="2">
        <v>0.0</v>
      </c>
      <c r="J30" s="3">
        <f t="shared" si="6"/>
        <v>75</v>
      </c>
      <c r="K30" s="4" t="s">
        <v>20</v>
      </c>
      <c r="L30" s="3"/>
      <c r="M30" s="3"/>
      <c r="N30" s="3"/>
      <c r="O30" s="3"/>
      <c r="P30" s="3"/>
      <c r="Q30" s="3"/>
    </row>
    <row r="31">
      <c r="A31" s="2">
        <v>28.0</v>
      </c>
      <c r="B31" s="2" t="s">
        <v>115</v>
      </c>
      <c r="C31" s="2" t="s">
        <v>116</v>
      </c>
      <c r="D31" s="2" t="s">
        <v>117</v>
      </c>
      <c r="E31" s="2" t="s">
        <v>118</v>
      </c>
      <c r="F31" s="2" t="s">
        <v>119</v>
      </c>
      <c r="G31" s="2" t="s">
        <v>26</v>
      </c>
      <c r="H31" s="3">
        <f>(9*8)+2</f>
        <v>74</v>
      </c>
      <c r="I31" s="2">
        <v>0.0</v>
      </c>
      <c r="J31" s="3">
        <f t="shared" si="6"/>
        <v>74</v>
      </c>
      <c r="K31" s="4" t="s">
        <v>20</v>
      </c>
      <c r="L31" s="3"/>
      <c r="M31" s="3"/>
      <c r="N31" s="3"/>
      <c r="O31" s="3"/>
      <c r="P31" s="3"/>
      <c r="Q31" s="3"/>
    </row>
    <row r="32" ht="26.25">
      <c r="A32" s="2">
        <v>29.0</v>
      </c>
      <c r="B32" s="2" t="s">
        <v>120</v>
      </c>
      <c r="C32" s="2" t="s">
        <v>121</v>
      </c>
      <c r="D32" s="2" t="s">
        <v>122</v>
      </c>
      <c r="E32" s="2" t="s">
        <v>123</v>
      </c>
      <c r="F32" s="2" t="s">
        <v>123</v>
      </c>
      <c r="G32" s="2" t="s">
        <v>124</v>
      </c>
      <c r="H32" s="3">
        <f>(27*8)+3</f>
        <v>219</v>
      </c>
      <c r="I32" s="2">
        <v>0.0</v>
      </c>
      <c r="J32" s="3">
        <f t="shared" si="6"/>
        <v>219</v>
      </c>
      <c r="K32" s="3"/>
      <c r="L32" s="3"/>
      <c r="M32" s="3"/>
      <c r="N32" s="3"/>
      <c r="O32" s="3"/>
      <c r="P32" s="3"/>
      <c r="Q32" s="3"/>
    </row>
    <row r="33">
      <c r="A33" s="2">
        <v>30.0</v>
      </c>
      <c r="B33" s="2" t="s">
        <v>27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ht="26.25">
      <c r="A34" s="2">
        <v>31.0</v>
      </c>
      <c r="B34" s="2" t="s">
        <v>125</v>
      </c>
      <c r="C34" s="2" t="s">
        <v>126</v>
      </c>
      <c r="D34" s="2" t="s">
        <v>127</v>
      </c>
      <c r="E34" s="2" t="s">
        <v>128</v>
      </c>
      <c r="F34" s="2" t="s">
        <v>128</v>
      </c>
      <c r="G34" s="2" t="s">
        <v>129</v>
      </c>
      <c r="H34" s="3">
        <f>(23*8)+2</f>
        <v>186</v>
      </c>
      <c r="I34" s="2">
        <v>0.0</v>
      </c>
      <c r="J34" s="3">
        <f t="shared" ref="J34:J36" si="7">H34+I34</f>
        <v>186</v>
      </c>
      <c r="K34" s="3"/>
      <c r="L34" s="3"/>
      <c r="M34" s="3"/>
      <c r="N34" s="3"/>
      <c r="O34" s="3"/>
      <c r="P34" s="3"/>
      <c r="Q34" s="3"/>
    </row>
    <row r="35" ht="26.25">
      <c r="A35" s="2">
        <v>32.0</v>
      </c>
      <c r="B35" s="2" t="s">
        <v>130</v>
      </c>
      <c r="C35" s="2" t="s">
        <v>131</v>
      </c>
      <c r="D35" s="2" t="s">
        <v>132</v>
      </c>
      <c r="E35" s="2" t="s">
        <v>133</v>
      </c>
      <c r="F35" s="2" t="s">
        <v>134</v>
      </c>
      <c r="G35" s="2" t="s">
        <v>135</v>
      </c>
      <c r="H35" s="3">
        <f>(4*8)+4</f>
        <v>36</v>
      </c>
      <c r="I35" s="2">
        <v>0.0</v>
      </c>
      <c r="J35" s="3">
        <f t="shared" si="7"/>
        <v>36</v>
      </c>
      <c r="K35" s="3"/>
      <c r="L35" s="3"/>
      <c r="M35" s="3"/>
      <c r="N35" s="3"/>
      <c r="O35" s="3"/>
      <c r="P35" s="3"/>
      <c r="Q35" s="3"/>
    </row>
    <row r="36" ht="26.25">
      <c r="A36" s="2">
        <v>33.0</v>
      </c>
      <c r="B36" s="2" t="s">
        <v>136</v>
      </c>
      <c r="C36" s="2" t="s">
        <v>137</v>
      </c>
      <c r="D36" s="2" t="s">
        <v>138</v>
      </c>
      <c r="E36" s="2" t="s">
        <v>139</v>
      </c>
      <c r="F36" s="2" t="s">
        <v>140</v>
      </c>
      <c r="G36" s="2" t="s">
        <v>141</v>
      </c>
      <c r="H36" s="3">
        <f>(7*8)+7</f>
        <v>63</v>
      </c>
      <c r="I36" s="2">
        <v>0.0</v>
      </c>
      <c r="J36" s="3">
        <f t="shared" si="7"/>
        <v>63</v>
      </c>
      <c r="K36" s="3"/>
      <c r="L36" s="3"/>
      <c r="M36" s="3"/>
      <c r="N36" s="3"/>
      <c r="O36" s="3"/>
      <c r="P36" s="3"/>
      <c r="Q36" s="3"/>
    </row>
    <row r="37">
      <c r="A37" s="2">
        <v>34.0</v>
      </c>
      <c r="B37" s="2" t="s">
        <v>27</v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ht="26.25">
      <c r="A38" s="2">
        <v>35.0</v>
      </c>
      <c r="B38" s="2" t="s">
        <v>142</v>
      </c>
      <c r="C38" s="2" t="s">
        <v>143</v>
      </c>
      <c r="D38" s="2" t="s">
        <v>144</v>
      </c>
      <c r="E38" s="2" t="s">
        <v>145</v>
      </c>
      <c r="F38" s="2" t="s">
        <v>146</v>
      </c>
      <c r="G38" s="2" t="s">
        <v>147</v>
      </c>
      <c r="H38" s="3">
        <f>(1*8)+0</f>
        <v>8</v>
      </c>
      <c r="I38" s="2">
        <v>0.0</v>
      </c>
      <c r="J38" s="3">
        <f t="shared" ref="J38:J41" si="8">H38+I38</f>
        <v>8</v>
      </c>
      <c r="K38" s="3"/>
      <c r="L38" s="3"/>
      <c r="M38" s="3"/>
      <c r="N38" s="3"/>
      <c r="O38" s="3"/>
      <c r="P38" s="3"/>
      <c r="Q38" s="3"/>
    </row>
    <row r="39" ht="26.25">
      <c r="A39" s="2">
        <v>36.0</v>
      </c>
      <c r="B39" s="2" t="s">
        <v>148</v>
      </c>
      <c r="C39" s="2" t="s">
        <v>149</v>
      </c>
      <c r="D39" s="2" t="s">
        <v>150</v>
      </c>
      <c r="E39" s="2" t="s">
        <v>151</v>
      </c>
      <c r="F39" s="2" t="s">
        <v>152</v>
      </c>
      <c r="G39" s="2" t="s">
        <v>153</v>
      </c>
      <c r="H39" s="3">
        <f>(20*8)+3</f>
        <v>163</v>
      </c>
      <c r="I39" s="2">
        <v>0.0</v>
      </c>
      <c r="J39" s="3">
        <f t="shared" si="8"/>
        <v>163</v>
      </c>
      <c r="K39" s="3"/>
      <c r="L39" s="3"/>
      <c r="M39" s="3"/>
      <c r="N39" s="3"/>
      <c r="O39" s="3"/>
      <c r="P39" s="3"/>
      <c r="Q39" s="3"/>
    </row>
    <row r="40" ht="26.25">
      <c r="A40" s="2">
        <v>37.0</v>
      </c>
      <c r="B40" s="2" t="s">
        <v>154</v>
      </c>
      <c r="C40" s="2" t="s">
        <v>155</v>
      </c>
      <c r="D40" s="2" t="s">
        <v>156</v>
      </c>
      <c r="E40" s="2" t="s">
        <v>157</v>
      </c>
      <c r="F40" s="2" t="s">
        <v>157</v>
      </c>
      <c r="G40" s="2" t="s">
        <v>158</v>
      </c>
      <c r="H40" s="3">
        <f>(23*8)+3</f>
        <v>187</v>
      </c>
      <c r="I40" s="2">
        <v>0.0</v>
      </c>
      <c r="J40" s="3">
        <f t="shared" si="8"/>
        <v>187</v>
      </c>
      <c r="K40" s="3"/>
      <c r="L40" s="3"/>
      <c r="M40" s="3"/>
      <c r="N40" s="3"/>
      <c r="O40" s="3"/>
      <c r="P40" s="3"/>
      <c r="Q40" s="3"/>
    </row>
    <row r="41" ht="26.25">
      <c r="A41" s="2">
        <v>38.0</v>
      </c>
      <c r="B41" s="2" t="s">
        <v>159</v>
      </c>
      <c r="C41" s="2" t="s">
        <v>160</v>
      </c>
      <c r="D41" s="2" t="s">
        <v>161</v>
      </c>
      <c r="E41" s="2" t="s">
        <v>162</v>
      </c>
      <c r="F41" s="2" t="s">
        <v>163</v>
      </c>
      <c r="G41" s="2" t="s">
        <v>164</v>
      </c>
      <c r="H41" s="3">
        <f>(1*8)+1</f>
        <v>9</v>
      </c>
      <c r="I41" s="2">
        <v>0.0</v>
      </c>
      <c r="J41" s="3">
        <f t="shared" si="8"/>
        <v>9</v>
      </c>
      <c r="K41" s="3"/>
      <c r="L41" s="3"/>
      <c r="M41" s="3"/>
      <c r="N41" s="3"/>
      <c r="O41" s="3"/>
      <c r="P41" s="3"/>
      <c r="Q41" s="3"/>
    </row>
    <row r="42">
      <c r="A42" s="2">
        <v>39.0</v>
      </c>
      <c r="B42" s="2" t="s">
        <v>27</v>
      </c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ht="26.25">
      <c r="A43" s="2">
        <v>40.0</v>
      </c>
      <c r="B43" s="2" t="s">
        <v>165</v>
      </c>
      <c r="C43" s="2" t="s">
        <v>166</v>
      </c>
      <c r="D43" s="2" t="s">
        <v>167</v>
      </c>
      <c r="E43" s="2" t="s">
        <v>168</v>
      </c>
      <c r="F43" s="2" t="s">
        <v>169</v>
      </c>
      <c r="G43" s="2" t="s">
        <v>170</v>
      </c>
      <c r="H43" s="3">
        <f>(1*8)+2</f>
        <v>10</v>
      </c>
      <c r="I43" s="2">
        <v>0.0</v>
      </c>
      <c r="J43" s="3">
        <f>H43+I43</f>
        <v>10</v>
      </c>
      <c r="K43" s="3"/>
      <c r="L43" s="3"/>
      <c r="M43" s="3"/>
      <c r="N43" s="3"/>
      <c r="O43" s="3"/>
      <c r="P43" s="3"/>
      <c r="Q43" s="3"/>
    </row>
    <row r="45">
      <c r="A45" s="1"/>
    </row>
    <row r="46">
      <c r="A46" s="1"/>
    </row>
    <row r="47">
      <c r="A47" s="1"/>
    </row>
    <row r="48">
      <c r="A48" s="1"/>
    </row>
    <row r="49">
      <c r="A49" s="1"/>
    </row>
    <row r="50">
      <c r="A50" s="1"/>
    </row>
    <row r="51">
      <c r="A51" s="1"/>
    </row>
    <row r="52">
      <c r="A52" s="1"/>
    </row>
    <row r="53">
      <c r="A53" s="1"/>
    </row>
    <row r="54">
      <c r="A54" s="1"/>
    </row>
    <row r="55">
      <c r="A55" s="1"/>
    </row>
    <row r="56">
      <c r="A56" s="1"/>
    </row>
    <row r="57">
      <c r="A57" s="1"/>
    </row>
    <row r="58">
      <c r="A58" s="1"/>
    </row>
    <row r="59">
      <c r="A59" s="1"/>
    </row>
    <row r="60">
      <c r="A60" s="1"/>
    </row>
    <row r="61">
      <c r="A61" s="1"/>
    </row>
  </sheetData>
  <drawing r:id="rId1"/>
</worksheet>
</file>